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atki szuflad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<sst xmlns="http://schemas.openxmlformats.org/spreadsheetml/2006/main" count="77" uniqueCount="52">
  <si>
    <t xml:space="preserve">KALKULATOR FORMATEK DO SZUFLAD</t>
  </si>
  <si>
    <r>
      <rPr>
        <b val="true"/>
        <sz val="14"/>
        <color rgb="FFFFFFFF"/>
        <rFont val="Calibri"/>
        <family val="2"/>
        <charset val="1"/>
      </rPr>
      <t xml:space="preserve">Szerokość </t>
    </r>
    <r>
      <rPr>
        <b val="true"/>
        <u val="single"/>
        <sz val="14"/>
        <color rgb="FFFFFF00"/>
        <rFont val="Calibri"/>
        <family val="2"/>
        <charset val="1"/>
      </rPr>
      <t xml:space="preserve">zewnętrzna</t>
    </r>
    <r>
      <rPr>
        <b val="true"/>
        <sz val="14"/>
        <color rgb="FFFFFFFF"/>
        <rFont val="Calibri"/>
        <family val="2"/>
        <charset val="1"/>
      </rPr>
      <t xml:space="preserve"> korpusu [mm]</t>
    </r>
  </si>
  <si>
    <t xml:space="preserve">←</t>
  </si>
  <si>
    <t xml:space="preserve">Wpisz szerokość zewnętrzną szafki</t>
  </si>
  <si>
    <t xml:space="preserve">Amix Slim</t>
  </si>
  <si>
    <t xml:space="preserve">Blum LegraBox</t>
  </si>
  <si>
    <t xml:space="preserve">Blum Antaro (TandemBox)</t>
  </si>
  <si>
    <t xml:space="preserve">Amix TB20</t>
  </si>
  <si>
    <t xml:space="preserve">Domino Eno</t>
  </si>
  <si>
    <t xml:space="preserve">Hafele Alto Q</t>
  </si>
  <si>
    <t xml:space="preserve">Emuca Concept</t>
  </si>
  <si>
    <t xml:space="preserve">Rejs SlimBox</t>
  </si>
  <si>
    <t xml:space="preserve">Hafele Matrix S</t>
  </si>
  <si>
    <t xml:space="preserve">Grubość płyty
[mm]</t>
  </si>
  <si>
    <t xml:space="preserve">Wpisz grubość płyty z jakiej jest wykonany bok szafki</t>
  </si>
  <si>
    <t xml:space="preserve">Tył SB10 – 62,5mm</t>
  </si>
  <si>
    <t xml:space="preserve">Tył N</t>
  </si>
  <si>
    <t xml:space="preserve">Tył M</t>
  </si>
  <si>
    <t xml:space="preserve">Tył N – Piekarnik</t>
  </si>
  <si>
    <t xml:space="preserve">89mm</t>
  </si>
  <si>
    <t xml:space="preserve">105mm</t>
  </si>
  <si>
    <t xml:space="preserve">84mm</t>
  </si>
  <si>
    <t xml:space="preserve">Grubość dystansu
[mm]</t>
  </si>
  <si>
    <t xml:space="preserve">Jeżeli pomniejszyłeś światło szafki (LW) podaj grubość pomniejszenia</t>
  </si>
  <si>
    <t xml:space="preserve">Tył SB11 – 88mm</t>
  </si>
  <si>
    <t xml:space="preserve">Tył K</t>
  </si>
  <si>
    <t xml:space="preserve">121mm</t>
  </si>
  <si>
    <t xml:space="preserve">138mm</t>
  </si>
  <si>
    <t xml:space="preserve">135mm</t>
  </si>
  <si>
    <t xml:space="preserve">Długość prowadnicy
[mm]</t>
  </si>
  <si>
    <t xml:space="preserve">Podaj długość prowadnicy</t>
  </si>
  <si>
    <t xml:space="preserve">Tył SB12 – 126mm</t>
  </si>
  <si>
    <t xml:space="preserve">Tył C</t>
  </si>
  <si>
    <t xml:space="preserve">Tył B</t>
  </si>
  <si>
    <t xml:space="preserve">185mm</t>
  </si>
  <si>
    <t xml:space="preserve">199mm</t>
  </si>
  <si>
    <t xml:space="preserve">Marka szuflady</t>
  </si>
  <si>
    <t xml:space="preserve">--- rozwiń ---</t>
  </si>
  <si>
    <t xml:space="preserve">Wybierz z rozwijanej listy rodzaj szuflady</t>
  </si>
  <si>
    <t xml:space="preserve">Tył SB13 – 172mm</t>
  </si>
  <si>
    <t xml:space="preserve">Tył D</t>
  </si>
  <si>
    <t xml:space="preserve">Dno</t>
  </si>
  <si>
    <r>
      <rPr>
        <b val="true"/>
        <sz val="14"/>
        <color rgb="FFFFD428"/>
        <rFont val="Calibri"/>
        <family val="2"/>
        <charset val="1"/>
      </rPr>
      <t xml:space="preserve">        </t>
    </r>
    <r>
      <rPr>
        <b val="true"/>
        <u val="single"/>
        <sz val="14"/>
        <color rgb="FFFFD428"/>
        <rFont val="Calibri"/>
        <family val="2"/>
        <charset val="1"/>
      </rPr>
      <t xml:space="preserve">UZUPEŁNIJ ŻÓŁTE POLA</t>
    </r>
  </si>
  <si>
    <t xml:space="preserve">Tył SM14 – 238mm</t>
  </si>
  <si>
    <t xml:space="preserve">Tył F</t>
  </si>
  <si>
    <t xml:space="preserve">Kalkulator został oparty o wymiary podawane przez producentów w katalogach swoich produktów. </t>
  </si>
  <si>
    <t xml:space="preserve">Titus SlimLine</t>
  </si>
  <si>
    <t xml:space="preserve">Tył DW70</t>
  </si>
  <si>
    <t xml:space="preserve">Tył DW100</t>
  </si>
  <si>
    <t xml:space="preserve">Tył DW145</t>
  </si>
  <si>
    <t xml:space="preserve">Tył DW182</t>
  </si>
  <si>
    <t xml:space="preserve">`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</si>
</sst>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23">
    <font>
      <sz val="10"/>
      <color rgb="FFFFDE59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238"/>
    </font>
    <font>
      <sz val="10"/>
      <color rgb="FFFFDE59"/>
      <name val="Calibri"/>
      <family val="2"/>
      <charset val="1"/>
    </font>
    <font>
      <b val="true"/>
      <sz val="18"/>
      <color rgb="FFFFDE59"/>
      <name val="Calibri"/>
      <family val="2"/>
      <charset val="1"/>
    </font>
    <font>
      <b val="true"/>
      <sz val="20"/>
      <color rgb="FFFFDE59"/>
      <name val="Calibri"/>
      <family val="2"/>
      <charset val="1"/>
    </font>
    <font>
      <b val="true"/>
      <sz val="15"/>
      <color rgb="FFFFDE59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u val="single"/>
      <sz val="14"/>
      <color rgb="FFFFFF00"/>
      <name val="Calibri"/>
      <family val="2"/>
      <charset val="1"/>
    </font>
    <font>
      <b val="true"/>
      <sz val="14"/>
      <color rgb="FFED1C24"/>
      <name val="Calibri"/>
      <family val="2"/>
      <charset val="1"/>
    </font>
    <font>
      <sz val="20"/>
      <color rgb="FFDDDDDD"/>
      <name val="Calibri"/>
      <family val="2"/>
      <charset val="1"/>
    </font>
    <font>
      <sz val="12"/>
      <color rgb="FFDDDDDD"/>
      <name val="Calibri"/>
      <family val="2"/>
      <charset val="1"/>
    </font>
    <font>
      <b val="true"/>
      <sz val="14"/>
      <color rgb="FF80808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666666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4"/>
      <color rgb="FFFFD428"/>
      <name val="Calibri"/>
      <family val="2"/>
      <charset val="1"/>
    </font>
    <font>
      <b val="true"/>
      <u val="single"/>
      <sz val="14"/>
      <color rgb="FFFFD428"/>
      <name val="Calibri"/>
      <family val="2"/>
      <charset val="1"/>
    </font>
    <font>
      <b val="true"/>
      <sz val="10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DE59"/>
        <bgColor rgb="FFFFD428"/>
      </patternFill>
    </fill>
    <fill>
      <patternFill patternType="solid">
        <fgColor rgb="FFFFE994"/>
        <bgColor rgb="FFFFDE59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center" vertical="center" textRotation="0" wrapText="false" indent="0" shrinkToFit="false"/>
    </xf>
    <xf numFmtId="164" fontId="4" fillId="3" borderId="0" applyFont="true" applyBorder="true" applyAlignment="true" applyProtection="false">
      <alignment horizontal="center" vertical="center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5" fillId="4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6" fillId="5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7" fillId="5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6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8" fillId="6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5" fontId="9" fillId="5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1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12" fillId="5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3" fillId="5" borderId="3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14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15" fillId="4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6" fontId="16" fillId="5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6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9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20" fillId="5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5" fillId="5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5" fillId="5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5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Bez tytułu1" xfId="20"/>
    <cellStyle name="Bez tytułu2" xfId="21"/>
  </cellStyles>
  <dxfs count="2">
    <dxf>
      <font>
        <name val="Arial"/>
        <charset val="238"/>
        <family val="2"/>
        <color rgb="FF000000"/>
      </font>
      <fill>
        <patternFill>
          <bgColor rgb="FFFFE994"/>
        </patternFill>
      </fill>
      <border diagonalUp="false" diagonalDown="false">
        <left/>
        <right/>
        <top/>
        <bottom/>
        <diagonal/>
      </border>
    </dxf>
    <dxf>
      <font>
        <name val="Arial"/>
        <charset val="238"/>
        <family val="2"/>
        <color rgb="FF000000"/>
      </font>
      <fill>
        <patternFill>
          <bgColor rgb="FFFFDE59"/>
        </patternFill>
      </fill>
    </dxf>
  </dxf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DE59"/>
      <rgbColor rgb="FF3366FF"/>
      <rgbColor rgb="FF33CCCC"/>
      <rgbColor rgb="FF99CC00"/>
      <rgbColor rgb="FFFFD428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352800</xdr:colOff>
      <xdr:row>6</xdr:row>
      <xdr:rowOff>31680</xdr:rowOff>
    </xdr:from>
    <xdr:to>
      <xdr:col>3</xdr:col>
      <xdr:colOff>1684080</xdr:colOff>
      <xdr:row>7</xdr:row>
      <xdr:rowOff>443160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5929200" y="3369240"/>
          <a:ext cx="1703880" cy="8989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C104857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B6" activeCellId="0" sqref="B6"/>
    </sheetView>
  </sheetViews>
  <sheetFormatPr defaultColWidth="11.53515625" defaultRowHeight="24.15" zeroHeight="true" outlineLevelRow="0" outlineLevelCol="0"/>
  <cols>
    <col collapsed="false" customWidth="true" hidden="false" outlineLevel="0" max="1" min="1" style="1" width="43.44"/>
    <col collapsed="false" customWidth="true" hidden="false" outlineLevel="0" max="2" min="2" style="1" width="35.59"/>
    <col collapsed="false" customWidth="true" hidden="false" outlineLevel="0" max="3" min="3" style="1" width="5.28"/>
    <col collapsed="false" customWidth="true" hidden="false" outlineLevel="0" max="4" min="4" style="1" width="28.06"/>
    <col collapsed="false" customWidth="true" hidden="false" outlineLevel="0" max="5" min="5" style="2" width="3.45"/>
    <col collapsed="false" customWidth="true" hidden="false" outlineLevel="0" max="8" min="6" style="1" width="23.02"/>
    <col collapsed="false" customWidth="true" hidden="false" outlineLevel="0" max="9" min="9" style="2" width="3.45"/>
    <col collapsed="false" customWidth="true" hidden="true" outlineLevel="0" max="66" min="10" style="1" width="23.02"/>
    <col collapsed="false" customWidth="true" hidden="true" outlineLevel="0" max="69" min="67" style="3" width="23.02"/>
    <col collapsed="false" customWidth="false" hidden="true" outlineLevel="0" max="1024" min="70" style="3" width="11.52"/>
  </cols>
  <sheetData>
    <row r="1" s="3" customFormat="true" ht="32.8" hidden="false" customHeight="true" outlineLevel="0" collapsed="false">
      <c r="A1" s="4" t="s">
        <v>0</v>
      </c>
      <c r="B1" s="4"/>
      <c r="C1" s="4"/>
      <c r="D1" s="4"/>
      <c r="E1" s="5"/>
      <c r="F1" s="6" t="str">
        <f aca="false">IF($B$6&lt;&gt;"--- rozwiń ---",$B$6,"")</f>
        <v/>
      </c>
      <c r="G1" s="6"/>
      <c r="H1" s="6"/>
      <c r="I1" s="5"/>
      <c r="AC1" s="7"/>
      <c r="AD1" s="8"/>
      <c r="AE1" s="8"/>
      <c r="AF1" s="7"/>
      <c r="AG1" s="8"/>
      <c r="AH1" s="8"/>
      <c r="AI1" s="9"/>
      <c r="AJ1" s="8"/>
      <c r="AK1" s="8"/>
      <c r="AL1" s="7"/>
      <c r="AM1" s="8"/>
      <c r="AN1" s="8"/>
      <c r="AO1" s="7"/>
      <c r="AP1" s="8"/>
      <c r="AQ1" s="8"/>
      <c r="AR1" s="7"/>
      <c r="AS1" s="8"/>
      <c r="AT1" s="8"/>
      <c r="AU1" s="7"/>
      <c r="AV1" s="8"/>
      <c r="AW1" s="8"/>
      <c r="AX1" s="7"/>
      <c r="BA1" s="9"/>
    </row>
    <row r="2" s="3" customFormat="true" ht="46" hidden="false" customHeight="true" outlineLevel="0" collapsed="false">
      <c r="A2" s="10" t="s">
        <v>1</v>
      </c>
      <c r="B2" s="11" t="n">
        <v>600</v>
      </c>
      <c r="C2" s="12" t="s">
        <v>2</v>
      </c>
      <c r="D2" s="13" t="s">
        <v>3</v>
      </c>
      <c r="E2" s="5"/>
      <c r="F2" s="6"/>
      <c r="G2" s="6"/>
      <c r="H2" s="6"/>
      <c r="I2" s="5"/>
      <c r="AC2" s="7" t="s">
        <v>4</v>
      </c>
      <c r="AD2" s="8"/>
      <c r="AE2" s="8"/>
      <c r="AF2" s="7" t="s">
        <v>5</v>
      </c>
      <c r="AG2" s="8"/>
      <c r="AH2" s="8"/>
      <c r="AI2" s="9" t="s">
        <v>6</v>
      </c>
      <c r="AJ2" s="8"/>
      <c r="AK2" s="8"/>
      <c r="AL2" s="7" t="s">
        <v>7</v>
      </c>
      <c r="AM2" s="8"/>
      <c r="AN2" s="8"/>
      <c r="AO2" s="7" t="s">
        <v>8</v>
      </c>
      <c r="AP2" s="8"/>
      <c r="AQ2" s="8"/>
      <c r="AR2" s="7" t="s">
        <v>9</v>
      </c>
      <c r="AS2" s="8"/>
      <c r="AT2" s="8"/>
      <c r="AU2" s="7" t="s">
        <v>10</v>
      </c>
      <c r="AV2" s="8"/>
      <c r="AW2" s="8"/>
      <c r="AX2" s="7" t="s">
        <v>11</v>
      </c>
      <c r="BA2" s="9" t="s">
        <v>12</v>
      </c>
    </row>
    <row r="3" customFormat="false" ht="46" hidden="false" customHeight="true" outlineLevel="0" collapsed="false">
      <c r="A3" s="10" t="s">
        <v>13</v>
      </c>
      <c r="B3" s="14" t="n">
        <v>18</v>
      </c>
      <c r="C3" s="12" t="s">
        <v>2</v>
      </c>
      <c r="D3" s="13" t="s">
        <v>14</v>
      </c>
      <c r="E3" s="15"/>
      <c r="F3" s="16" t="n">
        <f aca="false">IF($F$1=$AC$2,AC3,IF($F$1=$AF$2,AF3,IF($F$1=$AI$2,AI3,IF($F$1=$AO$2,AO3,IF($F$1=$AR$2,AR3,IF($F$1=$AL$2,AL3,IF($F$1=$AU$2,AU3,IF($F$1=$AX$2,AX3,IF($F$1=$BA$2,BA3,)))))))))</f>
        <v>0</v>
      </c>
      <c r="G3" s="16" t="n">
        <f aca="false">IF($F$1=$AC$2,AD3,IF($F$1=$AF$2,AG3,IF($F$1=$AI$2,AJ3,IF($F$1=$AO$2,AP3,IF($F$1=$AR$2,AS3,IF($F$1=$AL$2,AM3,IF($F$1=$AU$2,AV3,IF($F$1=$AX$2,AY3,IF($F$1=$BA$2,BB3,)))))))))</f>
        <v>0</v>
      </c>
      <c r="H3" s="16" t="n">
        <f aca="false">IF($F$1=$AC$2,AE3,IF($F$1=$AF$2,AH3,IF($F$1=$AI$2,AK3,IF($F$1=$AO$2,AQ3,IF($F$1=$AR$2,AT3,IF($F$1=$AL$2,AN3,IF($F$1=$AU$2,AW3,IF($F$1=$AX$2,AZ3,IF($F$1=$BA$2,BC3,)))))))))</f>
        <v>0</v>
      </c>
      <c r="AC3" s="1" t="s">
        <v>15</v>
      </c>
      <c r="AD3" s="1" t="n">
        <v>39</v>
      </c>
      <c r="AE3" s="1" t="n">
        <f aca="false">$B$2-$B$3-$B$3-40-$B$4</f>
        <v>524</v>
      </c>
      <c r="AF3" s="1" t="s">
        <v>16</v>
      </c>
      <c r="AG3" s="17" t="n">
        <v>39</v>
      </c>
      <c r="AH3" s="18" t="n">
        <f aca="false">$B$2-$B$3-$B$3-38-$B$4</f>
        <v>526</v>
      </c>
      <c r="AI3" s="1" t="s">
        <v>17</v>
      </c>
      <c r="AJ3" s="1" t="n">
        <v>84</v>
      </c>
      <c r="AK3" s="1" t="n">
        <f aca="false">$B$2-$B$3-$B$3-87-$B$4</f>
        <v>477</v>
      </c>
      <c r="AL3" s="1" t="s">
        <v>18</v>
      </c>
      <c r="AM3" s="1" t="n">
        <v>69</v>
      </c>
      <c r="AN3" s="1" t="n">
        <f aca="false">$B$2-$B$3-$B$3-87-$B$4</f>
        <v>477</v>
      </c>
      <c r="AO3" s="1" t="s">
        <v>19</v>
      </c>
      <c r="AP3" s="1" t="n">
        <v>59</v>
      </c>
      <c r="AQ3" s="1" t="n">
        <f aca="false">$B$2-(2*$B$3)-42-$B$4</f>
        <v>522</v>
      </c>
      <c r="AR3" s="1" t="s">
        <v>19</v>
      </c>
      <c r="AS3" s="1" t="n">
        <v>59</v>
      </c>
      <c r="AT3" s="1" t="n">
        <f aca="false">$B$2-(2*$B$3)-36-$B$4</f>
        <v>528</v>
      </c>
      <c r="AU3" s="1" t="s">
        <v>20</v>
      </c>
      <c r="AV3" s="1" t="n">
        <v>67</v>
      </c>
      <c r="AW3" s="1" t="n">
        <f aca="false">$B$2-(2*$B$3)-42-$B$4</f>
        <v>522</v>
      </c>
      <c r="AX3" s="1" t="s">
        <v>19</v>
      </c>
      <c r="AY3" s="1" t="n">
        <v>59</v>
      </c>
      <c r="AZ3" s="1" t="n">
        <f aca="false">$B$2-(2*$B$3)-42-$B$4</f>
        <v>522</v>
      </c>
      <c r="BA3" s="1" t="s">
        <v>21</v>
      </c>
      <c r="BB3" s="1" t="n">
        <f aca="false">AM4</f>
        <v>84</v>
      </c>
      <c r="BC3" s="1" t="n">
        <f aca="false">AN4</f>
        <v>477</v>
      </c>
    </row>
    <row r="4" customFormat="false" ht="46" hidden="false" customHeight="true" outlineLevel="0" collapsed="false">
      <c r="A4" s="10" t="s">
        <v>22</v>
      </c>
      <c r="B4" s="14" t="n">
        <v>0</v>
      </c>
      <c r="C4" s="12" t="s">
        <v>2</v>
      </c>
      <c r="D4" s="13" t="s">
        <v>23</v>
      </c>
      <c r="E4" s="5"/>
      <c r="F4" s="16" t="n">
        <f aca="false">IF($F$1=$AC$2,AC4,IF($F$1=$AF$2,AF4,IF($F$1=$AI$2,AI4,IF($F$1=$AO$2,AO4,IF($F$1=$AR$2,AR4,IF($F$1=$AL$2,AL4,IF($F$1=$AU$2,AU4,IF($F$1=$AX$2,AX4,IF($F$1=$BA$2,BA4,)))))))))</f>
        <v>0</v>
      </c>
      <c r="G4" s="16" t="n">
        <f aca="false">IF($F$1=$AC$2,AD4,IF($F$1=$AF$2,AG4,IF($F$1=$AI$2,AJ4,IF($F$1=$AO$2,AP4,IF($F$1=$AR$2,AS4,IF($F$1=$AL$2,AM4,IF($F$1=$AU$2,AV4,IF($F$1=$AX$2,AY4,IF($F$1=$BA$2,BB4,)))))))))</f>
        <v>0</v>
      </c>
      <c r="H4" s="16" t="n">
        <f aca="false">IF($F$1=$AC$2,AE4,IF($F$1=$AF$2,AH4,IF($F$1=$AI$2,AK4,IF($F$1=$AO$2,AQ4,IF($F$1=$AR$2,AT4,IF($F$1=$AL$2,AN4,IF($F$1=$AU$2,AW4,IF($F$1=$AX$2,AZ4,IF($F$1=$BA$2,BC4,)))))))))</f>
        <v>0</v>
      </c>
      <c r="AC4" s="1" t="s">
        <v>24</v>
      </c>
      <c r="AD4" s="1" t="n">
        <v>63</v>
      </c>
      <c r="AE4" s="1" t="n">
        <f aca="false">$B$2-$B$3-$B$3-40-$B$4</f>
        <v>524</v>
      </c>
      <c r="AF4" s="1" t="s">
        <v>17</v>
      </c>
      <c r="AG4" s="17" t="n">
        <v>63</v>
      </c>
      <c r="AH4" s="18" t="n">
        <f aca="false">$B$2-$B$3-$B$3-38-$B$4</f>
        <v>526</v>
      </c>
      <c r="AI4" s="1" t="s">
        <v>25</v>
      </c>
      <c r="AJ4" s="1" t="n">
        <v>116</v>
      </c>
      <c r="AK4" s="1" t="n">
        <f aca="false">$B$2-$B$3-$B$3-87-$B$4</f>
        <v>477</v>
      </c>
      <c r="AL4" s="1" t="s">
        <v>17</v>
      </c>
      <c r="AM4" s="1" t="n">
        <v>84</v>
      </c>
      <c r="AN4" s="1" t="n">
        <f aca="false">$B$2-$B$3-$B$3-87-$B$4</f>
        <v>477</v>
      </c>
      <c r="AO4" s="1" t="s">
        <v>26</v>
      </c>
      <c r="AP4" s="1" t="n">
        <v>91</v>
      </c>
      <c r="AQ4" s="1" t="n">
        <f aca="false">$B$2-(2*$B$3)-42-$B$4</f>
        <v>522</v>
      </c>
      <c r="AR4" s="1" t="s">
        <v>26</v>
      </c>
      <c r="AS4" s="1" t="n">
        <v>91</v>
      </c>
      <c r="AT4" s="1" t="n">
        <f aca="false">$B$2-(2*$B$3)-36-$B$4</f>
        <v>528</v>
      </c>
      <c r="AU4" s="1" t="s">
        <v>27</v>
      </c>
      <c r="AV4" s="1" t="n">
        <v>101</v>
      </c>
      <c r="AW4" s="1" t="n">
        <f aca="false">$B$2-(2*$B$3)-42-$B$4</f>
        <v>522</v>
      </c>
      <c r="AX4" s="1" t="s">
        <v>26</v>
      </c>
      <c r="AY4" s="1" t="n">
        <v>91</v>
      </c>
      <c r="AZ4" s="1" t="n">
        <f aca="false">$B$2-(2*$B$3)-42-$B$4</f>
        <v>522</v>
      </c>
      <c r="BA4" s="1" t="s">
        <v>28</v>
      </c>
      <c r="BB4" s="1" t="n">
        <f aca="false">AM5</f>
        <v>135</v>
      </c>
      <c r="BC4" s="1" t="n">
        <f aca="false">AN5</f>
        <v>477</v>
      </c>
    </row>
    <row r="5" s="3" customFormat="true" ht="46" hidden="false" customHeight="true" outlineLevel="0" collapsed="false">
      <c r="A5" s="10" t="s">
        <v>29</v>
      </c>
      <c r="B5" s="11" t="n">
        <v>500</v>
      </c>
      <c r="C5" s="12" t="s">
        <v>2</v>
      </c>
      <c r="D5" s="13" t="s">
        <v>30</v>
      </c>
      <c r="E5" s="5"/>
      <c r="F5" s="16" t="n">
        <f aca="false">IF($F$1=$AC$2,AC5,IF($F$1=$AF$2,AF5,IF($F$1=$AI$2,AI5,IF($F$1=$AO$2,AO5,IF($F$1=$AR$2,AR5,IF($F$1=$AL$2,AL5,IF($F$1=$AU$2,AU5,IF($F$1=$AX$2,AX5,IF($F$1=$BA$2,BA5,)))))))))</f>
        <v>0</v>
      </c>
      <c r="G5" s="16" t="n">
        <f aca="false">IF($F$1=$AC$2,AD5,IF($F$1=$AF$2,AG5,IF($F$1=$AI$2,AJ5,IF($F$1=$AO$2,AP5,IF($F$1=$AR$2,AS5,IF($F$1=$AL$2,AM5,IF($F$1=$AU$2,AV5,IF($F$1=$AX$2,AY5,IF($F$1=$BA$2,BB5,)))))))))</f>
        <v>0</v>
      </c>
      <c r="H5" s="16" t="n">
        <f aca="false">IF($F$1=$AC$2,AE5,IF($F$1=$AF$2,AH5,IF($F$1=$AI$2,AK5,IF($F$1=$AO$2,AQ5,IF($F$1=$AR$2,AT5,IF($F$1=$AL$2,AN5,IF($F$1=$AU$2,AW5,IF($F$1=$AX$2,AZ5,IF($F$1=$BA$2,BC5,)))))))))</f>
        <v>0</v>
      </c>
      <c r="I5" s="5"/>
      <c r="AC5" s="1" t="s">
        <v>31</v>
      </c>
      <c r="AD5" s="1" t="n">
        <v>101</v>
      </c>
      <c r="AE5" s="1" t="n">
        <f aca="false">$B$2-$B$3-$B$3-40-$B$4</f>
        <v>524</v>
      </c>
      <c r="AF5" s="1" t="s">
        <v>25</v>
      </c>
      <c r="AG5" s="17" t="n">
        <v>101</v>
      </c>
      <c r="AH5" s="18" t="n">
        <f aca="false">$B$2-$B$3-$B$3-38-$B$4</f>
        <v>526</v>
      </c>
      <c r="AI5" s="1" t="s">
        <v>32</v>
      </c>
      <c r="AJ5" s="1" t="n">
        <v>167</v>
      </c>
      <c r="AK5" s="1" t="n">
        <f aca="false">$B$2-$B$3-$B$3-87-$B$4</f>
        <v>477</v>
      </c>
      <c r="AL5" s="1" t="s">
        <v>33</v>
      </c>
      <c r="AM5" s="1" t="n">
        <v>135</v>
      </c>
      <c r="AN5" s="1" t="n">
        <f aca="false">$B$2-$B$3-$B$3-87-$B$4</f>
        <v>477</v>
      </c>
      <c r="AO5" s="1" t="s">
        <v>34</v>
      </c>
      <c r="AP5" s="1" t="n">
        <v>155</v>
      </c>
      <c r="AQ5" s="1" t="n">
        <f aca="false">$B$2-(2*$B$3)-42-$B$4</f>
        <v>522</v>
      </c>
      <c r="AR5" s="1" t="s">
        <v>34</v>
      </c>
      <c r="AS5" s="1" t="n">
        <v>155</v>
      </c>
      <c r="AT5" s="1" t="n">
        <f aca="false">$B$2-(2*$B$3)-36-$B$4</f>
        <v>528</v>
      </c>
      <c r="AU5" s="1" t="s">
        <v>34</v>
      </c>
      <c r="AV5" s="1" t="n">
        <v>148</v>
      </c>
      <c r="AW5" s="1" t="n">
        <f aca="false">$B$2-(2*$B$3)-42-$B$4</f>
        <v>522</v>
      </c>
      <c r="AX5" s="1" t="s">
        <v>34</v>
      </c>
      <c r="AY5" s="1" t="n">
        <v>155</v>
      </c>
      <c r="AZ5" s="1" t="n">
        <f aca="false">$B$2-(2*$B$3)-42-$B$4</f>
        <v>522</v>
      </c>
      <c r="BA5" s="1" t="s">
        <v>35</v>
      </c>
      <c r="BB5" s="1" t="n">
        <f aca="false">AM6</f>
        <v>199</v>
      </c>
      <c r="BC5" s="1" t="n">
        <f aca="false">AN6</f>
        <v>477</v>
      </c>
    </row>
    <row r="6" customFormat="false" ht="46" hidden="false" customHeight="true" outlineLevel="0" collapsed="false">
      <c r="A6" s="10" t="s">
        <v>36</v>
      </c>
      <c r="B6" s="19" t="s">
        <v>37</v>
      </c>
      <c r="C6" s="12" t="s">
        <v>2</v>
      </c>
      <c r="D6" s="13" t="s">
        <v>38</v>
      </c>
      <c r="E6" s="5"/>
      <c r="F6" s="16" t="n">
        <f aca="false">IF($F$1=$AC$2,AC6,IF($F$1=$AF$2,AF6,IF($F$1=$AI$2,AI6,IF($F$1=$AO$2,AO6,IF($F$1=$AR$2,AR6,IF($F$1=$AL$2,AL6,IF($F$1=$AU$2,AU6,IF($F$1=$AX$2,AX6,IF($F$1=$BA$2,BA6,)))))))))</f>
        <v>0</v>
      </c>
      <c r="G6" s="16" t="n">
        <f aca="false">IF($F$1=$AC$2,AD6,IF($F$1=$AF$2,AG6,IF($F$1=$AI$2,AJ6,IF($F$1=$AO$2,AP6,IF($F$1=$AR$2,AS6,IF($F$1=$AL$2,AM6,IF($F$1=$AU$2,AV6,IF($F$1=$AX$2,AY6,IF($F$1=$BA$2,BB6,)))))))))</f>
        <v>0</v>
      </c>
      <c r="H6" s="16" t="n">
        <f aca="false">IF($F$1=$AC$2,AE6,IF($F$1=$AF$2,AH6,IF($F$1=$AI$2,AK6,IF($F$1=$AO$2,AQ6,IF($F$1=$AR$2,AT6,IF($F$1=$AL$2,AN6,IF($F$1=$AU$2,AW6,IF($F$1=$AX$2,AZ6,IF($F$1=$BA$2,BC6,)))))))))</f>
        <v>0</v>
      </c>
      <c r="I6" s="5"/>
      <c r="J6" s="3"/>
      <c r="K6" s="3"/>
      <c r="L6" s="3"/>
      <c r="M6" s="3"/>
      <c r="AC6" s="1" t="s">
        <v>39</v>
      </c>
      <c r="AD6" s="1" t="n">
        <v>148</v>
      </c>
      <c r="AE6" s="1" t="n">
        <f aca="false">$B$2-$B$3-$B$3-40-$B$4</f>
        <v>524</v>
      </c>
      <c r="AF6" s="1" t="s">
        <v>32</v>
      </c>
      <c r="AG6" s="17" t="n">
        <v>148</v>
      </c>
      <c r="AH6" s="18" t="n">
        <f aca="false">$B$2-$B$3-$B$3-38-$B$4</f>
        <v>526</v>
      </c>
      <c r="AI6" s="1" t="s">
        <v>40</v>
      </c>
      <c r="AJ6" s="1" t="n">
        <v>199</v>
      </c>
      <c r="AK6" s="1" t="n">
        <f aca="false">$B$2-$B$3-$B$3-87-$B$4</f>
        <v>477</v>
      </c>
      <c r="AL6" s="1" t="s">
        <v>40</v>
      </c>
      <c r="AM6" s="1" t="n">
        <v>199</v>
      </c>
      <c r="AN6" s="1" t="n">
        <f aca="false">$B$2-$B$3-$B$3-87-$B$4</f>
        <v>477</v>
      </c>
      <c r="AO6" s="1" t="s">
        <v>41</v>
      </c>
      <c r="AP6" s="1" t="n">
        <f aca="false">$B$5-20</f>
        <v>480</v>
      </c>
      <c r="AQ6" s="1" t="n">
        <f aca="false">$B$2-(2*$B$3)-21-$B$4</f>
        <v>543</v>
      </c>
      <c r="AR6" s="1" t="s">
        <v>41</v>
      </c>
      <c r="AS6" s="1" t="n">
        <f aca="false">$B$5-20</f>
        <v>480</v>
      </c>
      <c r="AT6" s="1" t="n">
        <f aca="false">$B$2-(2*$B$3)-15-$B$4</f>
        <v>549</v>
      </c>
      <c r="AU6" s="1" t="s">
        <v>41</v>
      </c>
      <c r="AV6" s="1" t="n">
        <f aca="false">$B$5-10</f>
        <v>490</v>
      </c>
      <c r="AW6" s="1" t="n">
        <f aca="false">$B$2-(2*$B$3)-19-$B$4</f>
        <v>545</v>
      </c>
      <c r="AX6" s="1" t="s">
        <v>41</v>
      </c>
      <c r="AY6" s="1" t="n">
        <f aca="false">$B$5-20</f>
        <v>480</v>
      </c>
      <c r="AZ6" s="1" t="n">
        <f aca="false">$B$2-(2*$B$3)-21-$B$4</f>
        <v>543</v>
      </c>
      <c r="BA6" s="1" t="s">
        <v>41</v>
      </c>
      <c r="BB6" s="1" t="n">
        <f aca="false">AM7</f>
        <v>476</v>
      </c>
      <c r="BC6" s="1" t="n">
        <f aca="false">AN7</f>
        <v>489</v>
      </c>
    </row>
    <row r="7" customFormat="false" ht="38.4" hidden="false" customHeight="true" outlineLevel="0" collapsed="false">
      <c r="A7" s="20" t="s">
        <v>42</v>
      </c>
      <c r="B7" s="21"/>
      <c r="C7" s="22"/>
      <c r="D7" s="22"/>
      <c r="E7" s="5"/>
      <c r="F7" s="16" t="n">
        <f aca="false">IF($F$1=$AC$2,AC7,IF($F$1=$AF$2,AF7,IF($F$1=$AI$2,AI7,IF($F$1=$AO$2,AO7,IF($F$1=$AR$2,AR7,IF($F$1=$AL$2,AL7,IF($F$1=$AU$2,AU7,IF($F$1=$AX$2,AX7,IF($F$1=$BA$2,BA7,)))))))))</f>
        <v>0</v>
      </c>
      <c r="G7" s="16" t="n">
        <f aca="false">IF($F$1=$AC$2,AD7,IF($F$1=$AF$2,AG7,IF($F$1=$AI$2,AJ7,IF($F$1=$AO$2,AP7,IF($F$1=$AR$2,AS7,IF($F$1=$AL$2,AM7,IF($F$1=$AU$2,AV7,IF($F$1=$AX$2,AY7,IF($F$1=$BA$2,BB7,)))))))))</f>
        <v>0</v>
      </c>
      <c r="H7" s="16" t="n">
        <f aca="false">IF($F$1=$AC$2,AE7,IF($F$1=$AF$2,AH7,IF($F$1=$AI$2,AK7,IF($F$1=$AO$2,AQ7,IF($F$1=$AR$2,AT7,IF($F$1=$AL$2,AN7,IF($F$1=$AU$2,AW7,IF($F$1=$AX$2,AZ7,IF($F$1=$BA$2,BC7,)))))))))</f>
        <v>0</v>
      </c>
      <c r="I7" s="5"/>
      <c r="J7" s="3"/>
      <c r="K7" s="3"/>
      <c r="L7" s="3"/>
      <c r="M7" s="3"/>
      <c r="AC7" s="1" t="s">
        <v>43</v>
      </c>
      <c r="AD7" s="1" t="n">
        <v>212</v>
      </c>
      <c r="AE7" s="1" t="n">
        <f aca="false">$B$2-$B$3-$B$3-40-$B$4</f>
        <v>524</v>
      </c>
      <c r="AF7" s="1" t="s">
        <v>44</v>
      </c>
      <c r="AG7" s="17" t="n">
        <v>212</v>
      </c>
      <c r="AH7" s="18" t="n">
        <f aca="false">$B$2-$B$3-$B$3-38-$B$4</f>
        <v>526</v>
      </c>
      <c r="AI7" s="1" t="s">
        <v>41</v>
      </c>
      <c r="AJ7" s="1" t="n">
        <f aca="false">$B$5-24</f>
        <v>476</v>
      </c>
      <c r="AK7" s="1" t="n">
        <f aca="false">$B$2-$B$3-$B$3-75-$B$4</f>
        <v>489</v>
      </c>
      <c r="AL7" s="1" t="s">
        <v>41</v>
      </c>
      <c r="AM7" s="1" t="n">
        <f aca="false">$B$5-24</f>
        <v>476</v>
      </c>
      <c r="AN7" s="1" t="n">
        <f aca="false">$B$2-$B$3-$B$3-75-$B$4</f>
        <v>489</v>
      </c>
    </row>
    <row r="8" customFormat="false" ht="38.4" hidden="false" customHeight="true" outlineLevel="0" collapsed="false">
      <c r="A8" s="23" t="s">
        <v>45</v>
      </c>
      <c r="B8" s="23"/>
      <c r="C8" s="22"/>
      <c r="D8" s="22"/>
      <c r="E8" s="5"/>
      <c r="F8" s="16" t="n">
        <f aca="false">IF($F$1=$AC$2,AC8,IF($F$1=$AF$2,AF8,IF($F$1=$AI$2,AI8,IF($F$1=$AO$2,AO8,IF($F$1=$AR$2,AR8,IF($F$1=$AL$2,AL8,IF($F$1=$AU$2,AU8,IF($F$1=$AX$2,AX8,IF($F$1=$BA$2,BA8,)))))))))</f>
        <v>0</v>
      </c>
      <c r="G8" s="16" t="n">
        <f aca="false">IF($F$1=$AC$2,AD8,IF($F$1=$AF$2,AG8,IF($F$1=$AI$2,AJ8,IF($F$1=$AO$2,AP8,IF($F$1=$AR$2,AS8,IF($F$1=$AL$2,AM8,IF($F$1=$AU$2,AV8,IF($F$1=$AX$2,AY8,IF($F$1=$BA$2,BB8,)))))))))</f>
        <v>0</v>
      </c>
      <c r="H8" s="16" t="n">
        <f aca="false">IF($F$1=$AC$2,AE8,IF($F$1=$AF$2,AH8,IF($F$1=$AI$2,AK8,IF($F$1=$AO$2,AQ8,IF($F$1=$AR$2,AT8,IF($F$1=$AL$2,AN8,IF($F$1=$AU$2,AW8,IF($F$1=$AX$2,AZ8,IF($F$1=$BA$2,BC8,)))))))))</f>
        <v>0</v>
      </c>
      <c r="I8" s="5"/>
      <c r="J8" s="3"/>
      <c r="K8" s="3"/>
      <c r="L8" s="3"/>
      <c r="M8" s="3"/>
      <c r="AC8" s="1" t="s">
        <v>41</v>
      </c>
      <c r="AD8" s="1" t="n">
        <f aca="false">$B$5-29</f>
        <v>471</v>
      </c>
      <c r="AE8" s="1" t="n">
        <f aca="false">$B$2-$B$3-$B$3-19-$B$4</f>
        <v>545</v>
      </c>
      <c r="AF8" s="1" t="s">
        <v>41</v>
      </c>
      <c r="AG8" s="17" t="n">
        <f aca="false">$B$5-10</f>
        <v>490</v>
      </c>
      <c r="AH8" s="17" t="n">
        <f aca="false">$B$2-$B$3-$B$3-35-$B$4</f>
        <v>529</v>
      </c>
      <c r="AI8" s="3"/>
      <c r="AJ8" s="3"/>
      <c r="AK8" s="3"/>
    </row>
    <row r="9" customFormat="false" ht="38.4" hidden="true" customHeight="true" outlineLevel="0" collapsed="false">
      <c r="A9" s="3"/>
      <c r="E9" s="5"/>
      <c r="F9" s="3"/>
      <c r="G9" s="3"/>
      <c r="H9" s="3"/>
      <c r="I9" s="5"/>
      <c r="J9" s="3"/>
      <c r="K9" s="3"/>
      <c r="L9" s="3"/>
      <c r="M9" s="3"/>
      <c r="AC9" s="3"/>
      <c r="AD9" s="3"/>
      <c r="AE9" s="3"/>
      <c r="AF9" s="3"/>
      <c r="AG9" s="3"/>
      <c r="AH9" s="3"/>
    </row>
    <row r="10" customFormat="false" ht="38.4" hidden="true" customHeight="true" outlineLevel="0" collapsed="false">
      <c r="E10" s="5"/>
      <c r="F10" s="3"/>
      <c r="G10" s="3"/>
      <c r="H10" s="3"/>
      <c r="I10" s="5"/>
      <c r="J10" s="3"/>
      <c r="K10" s="3"/>
      <c r="L10" s="3"/>
      <c r="M10" s="3"/>
      <c r="AC10" s="3"/>
      <c r="AD10" s="3"/>
      <c r="AE10" s="3"/>
      <c r="AF10" s="3"/>
      <c r="AG10" s="3"/>
      <c r="AH10" s="3"/>
    </row>
    <row r="11" customFormat="false" ht="38.4" hidden="true" customHeight="true" outlineLevel="0" collapsed="false">
      <c r="E11" s="5"/>
      <c r="F11" s="3"/>
      <c r="G11" s="3"/>
      <c r="H11" s="3"/>
      <c r="I11" s="5"/>
      <c r="J11" s="3"/>
      <c r="K11" s="3"/>
      <c r="L11" s="3"/>
      <c r="M11" s="3"/>
      <c r="AC11" s="24" t="s">
        <v>46</v>
      </c>
      <c r="AD11" s="24"/>
      <c r="AE11" s="24"/>
      <c r="AF11" s="3"/>
      <c r="AG11" s="3"/>
      <c r="AH11" s="3"/>
      <c r="AI11" s="3"/>
      <c r="AJ11" s="3"/>
      <c r="AK11" s="3"/>
      <c r="AL11" s="3"/>
      <c r="AM11" s="3"/>
      <c r="AN11" s="3"/>
    </row>
    <row r="12" customFormat="false" ht="38.4" hidden="true" customHeight="true" outlineLevel="0" collapsed="false">
      <c r="E12" s="5"/>
      <c r="F12" s="3"/>
      <c r="G12" s="3"/>
      <c r="H12" s="3"/>
      <c r="I12" s="5"/>
      <c r="J12" s="3"/>
      <c r="K12" s="3"/>
      <c r="L12" s="3"/>
      <c r="M12" s="3"/>
      <c r="AC12" s="1" t="s">
        <v>47</v>
      </c>
      <c r="AD12" s="1" t="n">
        <v>68</v>
      </c>
      <c r="AE12" s="1" t="n">
        <f aca="false">$B$2-$B$3-$B$3-87-$B$4</f>
        <v>477</v>
      </c>
      <c r="AF12" s="3"/>
      <c r="AG12" s="3"/>
      <c r="AH12" s="3"/>
      <c r="AI12" s="3"/>
      <c r="AJ12" s="3"/>
      <c r="AK12" s="3"/>
      <c r="AL12" s="3"/>
      <c r="AM12" s="3"/>
      <c r="AN12" s="3"/>
    </row>
    <row r="13" customFormat="false" ht="38.4" hidden="true" customHeight="true" outlineLevel="0" collapsed="false">
      <c r="E13" s="5"/>
      <c r="F13" s="3"/>
      <c r="G13" s="3"/>
      <c r="H13" s="3"/>
      <c r="I13" s="5"/>
      <c r="J13" s="3"/>
      <c r="K13" s="3"/>
      <c r="L13" s="3"/>
      <c r="M13" s="3"/>
      <c r="AC13" s="1" t="s">
        <v>48</v>
      </c>
      <c r="AD13" s="1" t="n">
        <v>100</v>
      </c>
      <c r="AE13" s="1" t="n">
        <f aca="false">$B$2-$B$3-$B$3-87-$B$4</f>
        <v>477</v>
      </c>
      <c r="AF13" s="3"/>
      <c r="AG13" s="3"/>
      <c r="AH13" s="3"/>
      <c r="AI13" s="3"/>
      <c r="AJ13" s="3"/>
      <c r="AK13" s="3"/>
      <c r="AL13" s="3"/>
      <c r="AM13" s="3"/>
      <c r="AN13" s="3"/>
    </row>
    <row r="14" customFormat="false" ht="38.4" hidden="true" customHeight="true" outlineLevel="0" collapsed="false">
      <c r="E14" s="5"/>
      <c r="F14" s="3"/>
      <c r="G14" s="3"/>
      <c r="H14" s="3"/>
      <c r="I14" s="5"/>
      <c r="J14" s="3"/>
      <c r="K14" s="3"/>
      <c r="L14" s="3"/>
      <c r="M14" s="3"/>
      <c r="AC14" s="1" t="s">
        <v>49</v>
      </c>
      <c r="AD14" s="1" t="n">
        <v>151</v>
      </c>
      <c r="AE14" s="1" t="n">
        <f aca="false">$B$2-$B$3-$B$3-87-$B$4</f>
        <v>477</v>
      </c>
      <c r="AF14" s="3"/>
      <c r="AG14" s="3"/>
      <c r="AH14" s="3"/>
      <c r="AI14" s="3"/>
      <c r="AJ14" s="3"/>
      <c r="AK14" s="3"/>
      <c r="AL14" s="3"/>
      <c r="AM14" s="3"/>
      <c r="AN14" s="3"/>
    </row>
    <row r="15" customFormat="false" ht="38.4" hidden="true" customHeight="true" outlineLevel="0" collapsed="false">
      <c r="E15" s="5"/>
      <c r="F15" s="3"/>
      <c r="G15" s="3"/>
      <c r="H15" s="3"/>
      <c r="I15" s="5"/>
      <c r="J15" s="3"/>
      <c r="K15" s="3"/>
      <c r="L15" s="3"/>
      <c r="M15" s="3"/>
      <c r="AC15" s="1" t="s">
        <v>50</v>
      </c>
      <c r="AD15" s="1" t="n">
        <v>183</v>
      </c>
      <c r="AE15" s="1" t="n">
        <f aca="false">$B$2-$B$3-$B$3-87-$B$4</f>
        <v>477</v>
      </c>
      <c r="AF15" s="3"/>
      <c r="AG15" s="3"/>
      <c r="AH15" s="3"/>
      <c r="AI15" s="3"/>
      <c r="AJ15" s="3"/>
      <c r="AK15" s="3"/>
      <c r="AL15" s="3"/>
      <c r="AM15" s="3"/>
      <c r="AN15" s="3"/>
    </row>
    <row r="16" customFormat="false" ht="38.4" hidden="true" customHeight="true" outlineLevel="0" collapsed="false">
      <c r="E16" s="5"/>
      <c r="F16" s="3"/>
      <c r="G16" s="3"/>
      <c r="H16" s="3"/>
      <c r="I16" s="5"/>
      <c r="J16" s="3"/>
      <c r="K16" s="3"/>
      <c r="L16" s="3"/>
      <c r="M16" s="3"/>
      <c r="AC16" s="1" t="s">
        <v>41</v>
      </c>
      <c r="AD16" s="1" t="n">
        <f aca="false">$B$5-10</f>
        <v>490</v>
      </c>
      <c r="AE16" s="1" t="n">
        <f aca="false">$B$2-$B$3-$B$3-75-$B$4</f>
        <v>489</v>
      </c>
      <c r="AI16" s="3"/>
      <c r="AJ16" s="3"/>
      <c r="AK16" s="3"/>
      <c r="AL16" s="3"/>
      <c r="AM16" s="3"/>
      <c r="AN16" s="3"/>
    </row>
    <row r="17" customFormat="false" ht="38.4" hidden="true" customHeight="true" outlineLevel="0" collapsed="false">
      <c r="E17" s="5"/>
      <c r="F17" s="3"/>
      <c r="G17" s="3"/>
      <c r="H17" s="3"/>
      <c r="I17" s="5"/>
      <c r="J17" s="3"/>
      <c r="K17" s="3"/>
      <c r="L17" s="3"/>
      <c r="M17" s="3"/>
    </row>
    <row r="18" customFormat="false" ht="24.15" hidden="true" customHeight="true" outlineLevel="0" collapsed="false">
      <c r="E18" s="5"/>
      <c r="F18" s="3"/>
      <c r="G18" s="3"/>
      <c r="H18" s="3"/>
      <c r="I18" s="5"/>
      <c r="J18" s="3"/>
      <c r="K18" s="3"/>
      <c r="L18" s="3"/>
      <c r="M18" s="3"/>
    </row>
    <row r="19" customFormat="false" ht="24.15" hidden="true" customHeight="true" outlineLevel="0" collapsed="false">
      <c r="E19" s="5"/>
      <c r="F19" s="3"/>
      <c r="G19" s="3"/>
      <c r="H19" s="3"/>
      <c r="I19" s="5"/>
      <c r="J19" s="3"/>
      <c r="K19" s="3"/>
      <c r="L19" s="3"/>
      <c r="M19" s="3"/>
    </row>
    <row r="1048575" customFormat="false" ht="12.8" hidden="true" customHeight="true" outlineLevel="0" collapsed="false"/>
    <row r="1048576" customFormat="false" ht="12.8" hidden="true" customHeight="true" outlineLevel="0" collapsed="false">
      <c r="H1048576" s="1" t="s">
        <v>51</v>
      </c>
    </row>
  </sheetData>
  <sheetProtection sheet="true" password="dbae" objects="true" scenarios="true"/>
  <mergeCells count="5">
    <mergeCell ref="A1:D1"/>
    <mergeCell ref="F1:H2"/>
    <mergeCell ref="C7:D8"/>
    <mergeCell ref="A8:B8"/>
    <mergeCell ref="AC11:AE11"/>
  </mergeCells>
  <conditionalFormatting sqref="G3:H8">
    <cfRule type="cellIs" priority="2" operator="notEqual" aboveAverage="0" equalAverage="0" bottom="0" percent="0" rank="0" text="" dxfId="0">
      <formula>0</formula>
    </cfRule>
  </conditionalFormatting>
  <conditionalFormatting sqref="F3:F8">
    <cfRule type="cellIs" priority="3" operator="notEqual" aboveAverage="0" equalAverage="0" bottom="0" percent="0" rank="0" text="" dxfId="1">
      <formula>0</formula>
    </cfRule>
  </conditionalFormatting>
  <dataValidations count="2">
    <dataValidation allowBlank="true" operator="equal" showDropDown="false" showErrorMessage="true" showInputMessage="false" sqref="B6" type="list">
      <formula1>"--- rozwiń ---,Amix TB20,Amix Slim,Blum Antaro (TandemBox),Blum LegraBox,Domino Eno,Emuca Concept,Hafele Alto Q,Hafele Matrix S,Rejs SlimBox"</formula1>
      <formula2>0</formula2>
    </dataValidation>
    <dataValidation allowBlank="true" operator="greaterThanOrEqual" showDropDown="false" showErrorMessage="true" showInputMessage="false" sqref="B2:B5" type="whol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2020-12-10T15:14:00Z</dcterms:created>
  <dc:creator/>
  <dc:description>Autor - Szuflada.Studio</dc:description>
  <dc:language>pl-PL</dc:language>
  <cp:lastModifiedBy/>
  <dcterms:modified xsi:type="dcterms:W3CDTF">2021-02-25T09:57:19Z</dcterms:modified>
  <cp:revision>29</cp:revision>
  <dc:subject/>
  <dc:title>Kalkulator formatek do szuflad</dc:title>
</cp:coreProperties>
</file>